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A:\EDITAIS\Editais 2025\PREGAO ELETRONICO\016 -PE FAIXAS ELEVADAS\FAIXAS ELEVADAS\"/>
    </mc:Choice>
  </mc:AlternateContent>
  <xr:revisionPtr revIDLastSave="0" documentId="13_ncr:1_{9B7B8154-FA72-4743-AF27-E120D037CEAF}" xr6:coauthVersionLast="46" xr6:coauthVersionMax="46" xr10:uidLastSave="{00000000-0000-0000-0000-000000000000}"/>
  <bookViews>
    <workbookView xWindow="-120" yWindow="-120" windowWidth="21840" windowHeight="13020" activeTab="2" xr2:uid="{3E6570AA-DCA3-44AA-BD7B-3E71E5F0EA10}"/>
  </bookViews>
  <sheets>
    <sheet name="PO" sheetId="1" r:id="rId1"/>
    <sheet name="BDI" sheetId="2" r:id="rId2"/>
    <sheet name="CRONOGRAMA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3" l="1"/>
  <c r="K18" i="1"/>
  <c r="K17" i="1"/>
  <c r="G18" i="3"/>
  <c r="J18" i="3" s="1"/>
  <c r="K22" i="1"/>
  <c r="J21" i="1"/>
  <c r="K21" i="1" s="1"/>
  <c r="J20" i="1"/>
  <c r="K20" i="1" s="1"/>
  <c r="J17" i="1"/>
  <c r="J14" i="1"/>
  <c r="K14" i="1" s="1"/>
  <c r="J12" i="1"/>
  <c r="K12" i="1" s="1"/>
  <c r="J13" i="1"/>
  <c r="K13" i="1" s="1"/>
  <c r="H15" i="3" l="1"/>
  <c r="H16" i="3"/>
  <c r="H14" i="3"/>
  <c r="K15" i="1"/>
  <c r="K23" i="1" s="1"/>
  <c r="E16" i="2"/>
  <c r="H18" i="3" l="1"/>
</calcChain>
</file>

<file path=xl/sharedStrings.xml><?xml version="1.0" encoding="utf-8"?>
<sst xmlns="http://schemas.openxmlformats.org/spreadsheetml/2006/main" count="91" uniqueCount="81">
  <si>
    <t>OBRA:</t>
  </si>
  <si>
    <t xml:space="preserve">LOCAL: </t>
  </si>
  <si>
    <t>DATA:</t>
  </si>
  <si>
    <t>SINAPI</t>
  </si>
  <si>
    <t>ITEM</t>
  </si>
  <si>
    <t>SERVIÇOS</t>
  </si>
  <si>
    <t>UNID.</t>
  </si>
  <si>
    <t>QUANTID.</t>
  </si>
  <si>
    <t>CUSTO UNIT.</t>
  </si>
  <si>
    <t>CUST</t>
  </si>
  <si>
    <t>CUSTO</t>
  </si>
  <si>
    <t>BDI</t>
  </si>
  <si>
    <t>GERAL</t>
  </si>
  <si>
    <t>1.0</t>
  </si>
  <si>
    <t>SERVIÇOS PRELIMINARES</t>
  </si>
  <si>
    <t>1.1</t>
  </si>
  <si>
    <t>M²</t>
  </si>
  <si>
    <t>EXECUÇÃO DE FAIXAS ELEVADAS</t>
  </si>
  <si>
    <t>SERVIÇOS INICIAIS</t>
  </si>
  <si>
    <t>CONCRETO USINADO BOMBEAVEL, CLASSE DE RESISTENCIA C25, COM BRITA 0 E 1, SLUMP + 100 +/- 20MM, EXCLUI SERVIÇO DE BOMBEAMENTO (NBR 8953)</t>
  </si>
  <si>
    <t>M³</t>
  </si>
  <si>
    <t>1.2</t>
  </si>
  <si>
    <t xml:space="preserve">TELA DE AÇO SOLDADA NERVURADA, CA-60, Q-138, (2,20 KG/M²), DIAMETRO DO FIO = 4,2 MM, LARGURA = 2,45, ESPAÇAMENTO DA MALHA = 10 X 10 CM </t>
  </si>
  <si>
    <t>BENEFÍCIO DE DESPESAS INDIRETAS - BDI</t>
  </si>
  <si>
    <t>DESCRIÇÃO</t>
  </si>
  <si>
    <t>PERCENTUAL</t>
  </si>
  <si>
    <t>AC</t>
  </si>
  <si>
    <t>Administração central</t>
  </si>
  <si>
    <t>SG</t>
  </si>
  <si>
    <t>Seguros e garantias</t>
  </si>
  <si>
    <t>R</t>
  </si>
  <si>
    <t>Riscos</t>
  </si>
  <si>
    <t>DF</t>
  </si>
  <si>
    <t>Despesas financeiras</t>
  </si>
  <si>
    <t>L</t>
  </si>
  <si>
    <t>Lucro</t>
  </si>
  <si>
    <t>CP</t>
  </si>
  <si>
    <t>PIS/COFINS</t>
  </si>
  <si>
    <t>ISS</t>
  </si>
  <si>
    <t>IMPOSTO MUNICIPAL</t>
  </si>
  <si>
    <t>CPRB</t>
  </si>
  <si>
    <t>Contribuição previdenciária</t>
  </si>
  <si>
    <t>PERCENTUAL TOTAL</t>
  </si>
  <si>
    <t>O valor do BDI foi calculado com o emprego da seguinte fórmula:</t>
  </si>
  <si>
    <t>(1+AC+SG+R)x(1+DF)x(1+L))</t>
  </si>
  <si>
    <t>1-I</t>
  </si>
  <si>
    <t>ENG CIVIL MILENA OLIVOTTO</t>
  </si>
  <si>
    <t>CREA RS264456</t>
  </si>
  <si>
    <t>BDI - 22%</t>
  </si>
  <si>
    <t>TOTAL:</t>
  </si>
  <si>
    <t>PREFEITURA MUNICIPAL DE CACIQUE DOBLE/RS</t>
  </si>
  <si>
    <t>Cronograma de Planejamento</t>
  </si>
  <si>
    <t>DESCRIÇÃO DOS SERVIÇOS</t>
  </si>
  <si>
    <t>VALOR (R$)</t>
  </si>
  <si>
    <t>% ITEM</t>
  </si>
  <si>
    <t>Total</t>
  </si>
  <si>
    <t xml:space="preserve">Obra: EXECUÇÃO DE FAIXAS ELEVADAS                                                                                                                                                                                                  </t>
  </si>
  <si>
    <t>ENGENHEIRO CIVIL CREA RS264456</t>
  </si>
  <si>
    <t xml:space="preserve">PLANILHA ORÇAMENTÁRIA - PREFEITURA MUNICIPAL DE CACIQUE DOBLE </t>
  </si>
  <si>
    <t>BDI NÃO DESONERADO</t>
  </si>
  <si>
    <t>CRONOGRAMA FÍSICO FINANCEIRO</t>
  </si>
  <si>
    <t>AGOSTO DE 2025</t>
  </si>
  <si>
    <t>1.3</t>
  </si>
  <si>
    <t>CHAPA/PAINEL DE MADEIRA COMPENSADO 
PLASTIFICADA (MADEIRITE PLASTIFICADO) PARA FORMA DE CONCRETO, DE 2200 X 1100 MM, E = 14MM</t>
  </si>
  <si>
    <t>UND</t>
  </si>
  <si>
    <t>SUPORTE METÁLICO GALVANIZADO PARA PLACA DE ADVERTÊNCIA OU REGULAMENTAÇÃO - LADO OU DIÂMETRO  DE 0,60 M - FORNECIMENTO E IMPLANTAÇÃO</t>
  </si>
  <si>
    <t>SICRO - 5213863</t>
  </si>
  <si>
    <t>SICRO - 5213440</t>
  </si>
  <si>
    <t>PLACA DE REGULAMENTAÇÃO M AÇO D = 0,60 M - PELICULA RETRORREFLETIVA TIPO I + SI  - FORNECIMENTO E IMPLANTAÇÃO</t>
  </si>
  <si>
    <t>PINTURA DE SETAS E ZEBRADOS COM TERMOPLÁSTICO POR EXTRUSÃO - ESPESSURA DE 3,0 MM</t>
  </si>
  <si>
    <t>SICRO - 5213409</t>
  </si>
  <si>
    <t>Cacique Doble, 29 de setembro de 2025</t>
  </si>
  <si>
    <t>2.0</t>
  </si>
  <si>
    <t>2.1</t>
  </si>
  <si>
    <t>SINALIZAÇÃO HORIZONTAL</t>
  </si>
  <si>
    <t>3.0</t>
  </si>
  <si>
    <t>SINALIZAÇÃO VERTICAL</t>
  </si>
  <si>
    <t>3.1</t>
  </si>
  <si>
    <t>3.2</t>
  </si>
  <si>
    <t>EM VIAS URBANAS DO MUNICÍPIO DE CACIQUE DOBLE</t>
  </si>
  <si>
    <t>Endereço: EM VIAS URBANAS DO MUNICÍPIO DE CACIQUE DOBLE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</si>
</sst>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-[$R$-416]\ * #,##0.00_-;\-[$R$-416]\ * #,##0.00_-;_-[$R$-416]\ 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</font>
    <font>
      <sz val="9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10"/>
      <name val="Calibri"/>
      <family val="2"/>
    </font>
    <font>
      <b/>
      <sz val="9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5" fillId="0" borderId="0"/>
    <xf numFmtId="0" fontId="15" fillId="0" borderId="0"/>
    <xf numFmtId="164" fontId="15" fillId="0" borderId="0" applyFont="0" applyFill="0" applyBorder="0" applyAlignment="0" applyProtection="0"/>
    <xf numFmtId="9" fontId="15" fillId="0" borderId="0" applyFont="0" applyFill="0" applyBorder="0" applyAlignment="0" applyProtection="0"/>
  </cellStyleXfs>
  <cellXfs count="126">
    <xf numFmtId="0" fontId="0" fillId="0" borderId="0" xfId="0"/>
    <xf numFmtId="0" fontId="4" fillId="0" borderId="4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5" xfId="0" applyFont="1" applyBorder="1" applyAlignment="1">
      <alignment vertical="center"/>
    </xf>
    <xf numFmtId="0" fontId="6" fillId="0" borderId="0" xfId="0" applyFont="1" applyAlignment="1">
      <alignment vertical="center"/>
    </xf>
    <xf numFmtId="43" fontId="5" fillId="0" borderId="0" xfId="1" applyFont="1" applyFill="1" applyBorder="1" applyAlignment="1">
      <alignment vertical="center"/>
    </xf>
    <xf numFmtId="13" fontId="5" fillId="0" borderId="0" xfId="1" applyNumberFormat="1" applyFont="1" applyFill="1" applyBorder="1" applyAlignment="1">
      <alignment vertical="center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7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43" fontId="4" fillId="0" borderId="7" xfId="1" applyFont="1" applyFill="1" applyBorder="1" applyAlignment="1"/>
    <xf numFmtId="0" fontId="7" fillId="0" borderId="8" xfId="0" applyFont="1" applyBorder="1"/>
    <xf numFmtId="0" fontId="10" fillId="0" borderId="7" xfId="0" applyFont="1" applyBorder="1" applyAlignment="1">
      <alignment vertical="top" wrapText="1"/>
    </xf>
    <xf numFmtId="0" fontId="11" fillId="0" borderId="15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12" fillId="0" borderId="14" xfId="0" applyFont="1" applyBorder="1"/>
    <xf numFmtId="10" fontId="12" fillId="0" borderId="14" xfId="0" applyNumberFormat="1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2" fillId="0" borderId="16" xfId="0" applyFont="1" applyBorder="1"/>
    <xf numFmtId="10" fontId="13" fillId="0" borderId="16" xfId="0" applyNumberFormat="1" applyFont="1" applyBorder="1" applyAlignment="1">
      <alignment horizontal="center"/>
    </xf>
    <xf numFmtId="0" fontId="13" fillId="0" borderId="15" xfId="0" applyFont="1" applyBorder="1"/>
    <xf numFmtId="0" fontId="13" fillId="0" borderId="14" xfId="0" applyFont="1" applyBorder="1"/>
    <xf numFmtId="0" fontId="11" fillId="0" borderId="14" xfId="0" applyFont="1" applyBorder="1" applyAlignment="1">
      <alignment horizontal="right"/>
    </xf>
    <xf numFmtId="10" fontId="11" fillId="0" borderId="14" xfId="0" applyNumberFormat="1" applyFont="1" applyBorder="1" applyAlignment="1">
      <alignment horizontal="center"/>
    </xf>
    <xf numFmtId="0" fontId="13" fillId="0" borderId="0" xfId="0" applyFont="1"/>
    <xf numFmtId="0" fontId="12" fillId="0" borderId="0" xfId="0" applyFont="1"/>
    <xf numFmtId="0" fontId="12" fillId="0" borderId="0" xfId="0" applyFont="1" applyAlignment="1">
      <alignment horizontal="center"/>
    </xf>
    <xf numFmtId="164" fontId="2" fillId="0" borderId="7" xfId="0" applyNumberFormat="1" applyFont="1" applyBorder="1"/>
    <xf numFmtId="0" fontId="10" fillId="0" borderId="7" xfId="0" applyFont="1" applyBorder="1" applyAlignment="1">
      <alignment horizontal="center" vertical="center"/>
    </xf>
    <xf numFmtId="43" fontId="10" fillId="0" borderId="7" xfId="1" applyFont="1" applyFill="1" applyBorder="1" applyAlignment="1">
      <alignment horizontal="center" vertical="center"/>
    </xf>
    <xf numFmtId="0" fontId="15" fillId="4" borderId="26" xfId="4" applyFill="1" applyBorder="1" applyAlignment="1">
      <alignment horizontal="center"/>
    </xf>
    <xf numFmtId="0" fontId="15" fillId="4" borderId="27" xfId="4" applyFill="1" applyBorder="1" applyAlignment="1">
      <alignment horizontal="center"/>
    </xf>
    <xf numFmtId="0" fontId="15" fillId="4" borderId="27" xfId="4" applyFill="1" applyBorder="1" applyAlignment="1">
      <alignment horizontal="right"/>
    </xf>
    <xf numFmtId="0" fontId="15" fillId="4" borderId="28" xfId="4" applyFill="1" applyBorder="1" applyAlignment="1">
      <alignment horizontal="center"/>
    </xf>
    <xf numFmtId="0" fontId="15" fillId="0" borderId="29" xfId="4" applyBorder="1"/>
    <xf numFmtId="0" fontId="15" fillId="0" borderId="30" xfId="4" applyBorder="1" applyAlignment="1">
      <alignment horizontal="center"/>
    </xf>
    <xf numFmtId="0" fontId="15" fillId="0" borderId="30" xfId="4" applyBorder="1" applyAlignment="1">
      <alignment horizontal="right"/>
    </xf>
    <xf numFmtId="0" fontId="15" fillId="0" borderId="30" xfId="4" applyBorder="1"/>
    <xf numFmtId="0" fontId="15" fillId="0" borderId="31" xfId="4" applyBorder="1"/>
    <xf numFmtId="0" fontId="15" fillId="0" borderId="6" xfId="4" applyBorder="1" applyAlignment="1">
      <alignment horizontal="center"/>
    </xf>
    <xf numFmtId="49" fontId="15" fillId="0" borderId="7" xfId="4" applyNumberFormat="1" applyBorder="1"/>
    <xf numFmtId="164" fontId="1" fillId="2" borderId="7" xfId="5" applyFont="1" applyFill="1" applyBorder="1"/>
    <xf numFmtId="10" fontId="1" fillId="0" borderId="7" xfId="6" applyNumberFormat="1" applyFont="1" applyBorder="1"/>
    <xf numFmtId="9" fontId="15" fillId="4" borderId="7" xfId="6" applyFont="1" applyFill="1" applyBorder="1"/>
    <xf numFmtId="0" fontId="15" fillId="0" borderId="7" xfId="4" applyBorder="1"/>
    <xf numFmtId="164" fontId="15" fillId="0" borderId="7" xfId="4" applyNumberFormat="1" applyBorder="1"/>
    <xf numFmtId="164" fontId="15" fillId="0" borderId="8" xfId="4" applyNumberFormat="1" applyBorder="1"/>
    <xf numFmtId="164" fontId="17" fillId="4" borderId="26" xfId="5" applyFont="1" applyFill="1" applyBorder="1"/>
    <xf numFmtId="10" fontId="17" fillId="4" borderId="27" xfId="4" applyNumberFormat="1" applyFont="1" applyFill="1" applyBorder="1"/>
    <xf numFmtId="164" fontId="15" fillId="4" borderId="27" xfId="4" applyNumberFormat="1" applyFill="1" applyBorder="1"/>
    <xf numFmtId="164" fontId="15" fillId="4" borderId="28" xfId="4" applyNumberFormat="1" applyFill="1" applyBorder="1"/>
    <xf numFmtId="0" fontId="10" fillId="0" borderId="33" xfId="0" applyFont="1" applyBorder="1" applyAlignment="1">
      <alignment vertical="top" wrapText="1"/>
    </xf>
    <xf numFmtId="43" fontId="14" fillId="0" borderId="33" xfId="1" applyFont="1" applyFill="1" applyBorder="1" applyAlignment="1">
      <alignment horizontal="center" vertical="center"/>
    </xf>
    <xf numFmtId="43" fontId="14" fillId="0" borderId="33" xfId="1" applyFont="1" applyFill="1" applyBorder="1" applyAlignment="1">
      <alignment vertical="center"/>
    </xf>
    <xf numFmtId="0" fontId="17" fillId="0" borderId="35" xfId="0" applyFont="1" applyBorder="1" applyAlignment="1">
      <alignment horizontal="left" vertical="center" wrapText="1"/>
    </xf>
    <xf numFmtId="0" fontId="19" fillId="2" borderId="0" xfId="3" applyFont="1" applyFill="1" applyAlignment="1" applyProtection="1">
      <alignment horizontal="center" vertical="justify"/>
      <protection locked="0"/>
    </xf>
    <xf numFmtId="164" fontId="7" fillId="0" borderId="0" xfId="0" applyNumberFormat="1" applyFont="1" applyAlignment="1">
      <alignment vertical="center"/>
    </xf>
    <xf numFmtId="9" fontId="15" fillId="4" borderId="8" xfId="6" applyFont="1" applyFill="1" applyBorder="1"/>
    <xf numFmtId="10" fontId="1" fillId="4" borderId="7" xfId="6" applyNumberFormat="1" applyFont="1" applyFill="1" applyBorder="1"/>
    <xf numFmtId="43" fontId="14" fillId="0" borderId="7" xfId="1" applyFont="1" applyFill="1" applyBorder="1" applyAlignment="1">
      <alignment horizontal="center" vertical="center"/>
    </xf>
    <xf numFmtId="43" fontId="14" fillId="0" borderId="7" xfId="1" applyFont="1" applyFill="1" applyBorder="1" applyAlignment="1">
      <alignment vertical="center"/>
    </xf>
    <xf numFmtId="0" fontId="10" fillId="0" borderId="7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/>
    </xf>
    <xf numFmtId="165" fontId="0" fillId="2" borderId="8" xfId="0" applyNumberFormat="1" applyFill="1" applyBorder="1" applyAlignment="1">
      <alignment horizontal="center" vertical="center"/>
    </xf>
    <xf numFmtId="165" fontId="0" fillId="2" borderId="34" xfId="0" applyNumberFormat="1" applyFill="1" applyBorder="1" applyAlignment="1">
      <alignment vertical="center"/>
    </xf>
    <xf numFmtId="165" fontId="10" fillId="0" borderId="7" xfId="0" applyNumberFormat="1" applyFont="1" applyBorder="1" applyAlignment="1">
      <alignment horizontal="center" vertical="center"/>
    </xf>
    <xf numFmtId="165" fontId="14" fillId="2" borderId="7" xfId="1" applyNumberFormat="1" applyFont="1" applyFill="1" applyBorder="1" applyAlignment="1">
      <alignment horizontal="center" vertical="center"/>
    </xf>
    <xf numFmtId="165" fontId="14" fillId="2" borderId="33" xfId="1" applyNumberFormat="1" applyFont="1" applyFill="1" applyBorder="1" applyAlignment="1">
      <alignment vertical="center"/>
    </xf>
    <xf numFmtId="0" fontId="5" fillId="0" borderId="32" xfId="0" applyFont="1" applyBorder="1" applyAlignment="1">
      <alignment horizontal="center"/>
    </xf>
    <xf numFmtId="165" fontId="0" fillId="2" borderId="8" xfId="0" applyNumberFormat="1" applyFill="1" applyBorder="1" applyAlignment="1">
      <alignment vertical="center"/>
    </xf>
    <xf numFmtId="165" fontId="14" fillId="2" borderId="7" xfId="1" applyNumberFormat="1" applyFont="1" applyFill="1" applyBorder="1" applyAlignment="1">
      <alignment vertical="center"/>
    </xf>
    <xf numFmtId="0" fontId="6" fillId="0" borderId="33" xfId="0" applyFont="1" applyBorder="1" applyAlignment="1">
      <alignment wrapText="1"/>
    </xf>
    <xf numFmtId="165" fontId="2" fillId="2" borderId="34" xfId="0" applyNumberFormat="1" applyFont="1" applyFill="1" applyBorder="1"/>
    <xf numFmtId="165" fontId="2" fillId="2" borderId="34" xfId="0" applyNumberFormat="1" applyFont="1" applyFill="1" applyBorder="1" applyAlignment="1">
      <alignment vertical="center"/>
    </xf>
    <xf numFmtId="43" fontId="10" fillId="0" borderId="7" xfId="1" applyFont="1" applyFill="1" applyBorder="1" applyAlignment="1">
      <alignment vertical="center"/>
    </xf>
    <xf numFmtId="165" fontId="10" fillId="0" borderId="7" xfId="1" applyNumberFormat="1" applyFont="1" applyFill="1" applyBorder="1" applyAlignment="1">
      <alignment vertical="center"/>
    </xf>
    <xf numFmtId="165" fontId="10" fillId="0" borderId="8" xfId="0" applyNumberFormat="1" applyFont="1" applyBorder="1" applyAlignment="1">
      <alignment vertical="center"/>
    </xf>
    <xf numFmtId="165" fontId="2" fillId="0" borderId="39" xfId="0" applyNumberFormat="1" applyFont="1" applyBorder="1"/>
    <xf numFmtId="0" fontId="2" fillId="0" borderId="43" xfId="0" applyFont="1" applyBorder="1" applyAlignment="1">
      <alignment horizontal="right"/>
    </xf>
    <xf numFmtId="0" fontId="2" fillId="0" borderId="44" xfId="0" applyFont="1" applyBorder="1" applyAlignment="1">
      <alignment horizontal="right"/>
    </xf>
    <xf numFmtId="0" fontId="2" fillId="0" borderId="45" xfId="0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right"/>
    </xf>
    <xf numFmtId="0" fontId="6" fillId="0" borderId="37" xfId="0" applyFont="1" applyBorder="1" applyAlignment="1">
      <alignment horizontal="right"/>
    </xf>
    <xf numFmtId="0" fontId="6" fillId="0" borderId="38" xfId="0" applyFont="1" applyBorder="1" applyAlignment="1">
      <alignment horizontal="right"/>
    </xf>
    <xf numFmtId="0" fontId="6" fillId="0" borderId="40" xfId="0" applyFont="1" applyBorder="1" applyAlignment="1">
      <alignment horizontal="right"/>
    </xf>
    <xf numFmtId="0" fontId="6" fillId="0" borderId="41" xfId="0" applyFont="1" applyBorder="1" applyAlignment="1">
      <alignment horizontal="right"/>
    </xf>
    <xf numFmtId="0" fontId="6" fillId="0" borderId="42" xfId="0" applyFont="1" applyBorder="1" applyAlignment="1">
      <alignment horizontal="right"/>
    </xf>
    <xf numFmtId="0" fontId="7" fillId="0" borderId="18" xfId="2" applyFont="1" applyBorder="1" applyAlignment="1">
      <alignment horizontal="center" vertical="center"/>
    </xf>
    <xf numFmtId="0" fontId="11" fillId="0" borderId="9" xfId="0" applyFont="1" applyBorder="1" applyAlignment="1">
      <alignment horizontal="center"/>
    </xf>
    <xf numFmtId="0" fontId="10" fillId="0" borderId="10" xfId="0" applyFont="1" applyBorder="1"/>
    <xf numFmtId="0" fontId="10" fillId="0" borderId="11" xfId="0" applyFont="1" applyBorder="1"/>
    <xf numFmtId="0" fontId="11" fillId="3" borderId="12" xfId="0" applyFont="1" applyFill="1" applyBorder="1" applyAlignment="1">
      <alignment horizontal="center"/>
    </xf>
    <xf numFmtId="0" fontId="10" fillId="0" borderId="13" xfId="0" applyFont="1" applyBorder="1"/>
    <xf numFmtId="0" fontId="10" fillId="0" borderId="14" xfId="0" applyFont="1" applyBorder="1"/>
    <xf numFmtId="0" fontId="12" fillId="0" borderId="0" xfId="0" applyFont="1" applyAlignment="1">
      <alignment horizontal="center"/>
    </xf>
    <xf numFmtId="0" fontId="0" fillId="0" borderId="0" xfId="0"/>
    <xf numFmtId="0" fontId="12" fillId="0" borderId="0" xfId="0" applyFont="1"/>
    <xf numFmtId="0" fontId="1" fillId="0" borderId="0" xfId="2" applyAlignment="1">
      <alignment horizontal="center"/>
    </xf>
    <xf numFmtId="0" fontId="1" fillId="0" borderId="17" xfId="2" applyBorder="1" applyAlignment="1">
      <alignment horizontal="center"/>
    </xf>
    <xf numFmtId="164" fontId="7" fillId="0" borderId="0" xfId="2" applyNumberFormat="1" applyFont="1" applyAlignment="1">
      <alignment horizontal="center" vertical="center"/>
    </xf>
    <xf numFmtId="0" fontId="19" fillId="0" borderId="0" xfId="4" applyFont="1" applyAlignment="1">
      <alignment horizontal="center"/>
    </xf>
    <xf numFmtId="0" fontId="16" fillId="0" borderId="19" xfId="3" applyFont="1" applyBorder="1" applyAlignment="1">
      <alignment horizontal="center" vertical="center" wrapText="1"/>
    </xf>
    <xf numFmtId="0" fontId="16" fillId="0" borderId="20" xfId="3" applyFont="1" applyBorder="1" applyAlignment="1">
      <alignment horizontal="center" vertical="center" wrapText="1"/>
    </xf>
    <xf numFmtId="0" fontId="16" fillId="0" borderId="21" xfId="3" applyFont="1" applyBorder="1" applyAlignment="1">
      <alignment horizontal="center" vertical="center" wrapText="1"/>
    </xf>
    <xf numFmtId="0" fontId="16" fillId="0" borderId="22" xfId="3" applyFont="1" applyBorder="1" applyAlignment="1">
      <alignment horizontal="center" vertical="center" wrapText="1"/>
    </xf>
    <xf numFmtId="0" fontId="16" fillId="0" borderId="0" xfId="3" applyFont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7" fillId="0" borderId="23" xfId="4" applyFont="1" applyBorder="1" applyAlignment="1">
      <alignment horizontal="left" vertical="center"/>
    </xf>
    <xf numFmtId="0" fontId="17" fillId="0" borderId="24" xfId="4" applyFont="1" applyBorder="1" applyAlignment="1">
      <alignment horizontal="left" vertical="center"/>
    </xf>
    <xf numFmtId="0" fontId="17" fillId="0" borderId="25" xfId="4" applyFont="1" applyBorder="1" applyAlignment="1">
      <alignment horizontal="left" vertical="center"/>
    </xf>
    <xf numFmtId="0" fontId="18" fillId="0" borderId="23" xfId="4" applyFont="1" applyBorder="1" applyAlignment="1">
      <alignment horizontal="center" vertical="center"/>
    </xf>
    <xf numFmtId="0" fontId="18" fillId="0" borderId="24" xfId="4" applyFont="1" applyBorder="1" applyAlignment="1">
      <alignment horizontal="center" vertical="center"/>
    </xf>
    <xf numFmtId="0" fontId="18" fillId="0" borderId="25" xfId="4" applyFont="1" applyBorder="1" applyAlignment="1">
      <alignment horizontal="center" vertical="center"/>
    </xf>
    <xf numFmtId="0" fontId="17" fillId="4" borderId="23" xfId="4" applyFont="1" applyFill="1" applyBorder="1" applyAlignment="1">
      <alignment horizontal="center"/>
    </xf>
    <xf numFmtId="0" fontId="17" fillId="4" borderId="25" xfId="4" applyFont="1" applyFill="1" applyBorder="1" applyAlignment="1">
      <alignment horizontal="center"/>
    </xf>
  </cellXfs>
  <cellStyles count="7">
    <cellStyle name="Normal" xfId="0" builtinId="0"/>
    <cellStyle name="Normal 182" xfId="2" xr:uid="{F0A33A20-B11E-4D76-B78F-13E7406505E4}"/>
    <cellStyle name="Normal 2" xfId="3" xr:uid="{426B82CD-CBED-4E35-9E0D-E027809FDF47}"/>
    <cellStyle name="Normal 2 2 2" xfId="4" xr:uid="{F4C608B5-F01A-486A-9B6A-5E9E81CE548E}"/>
    <cellStyle name="Porcentagem 2 2" xfId="6" xr:uid="{F8B1BB4C-2224-4676-A014-AA269572BA12}"/>
    <cellStyle name="Vírgula" xfId="1" builtinId="3"/>
    <cellStyle name="Vírgula 2 2 2" xfId="5" xr:uid="{54C1EAE8-4388-4F02-B0DA-2522E74DB8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57150</xdr:colOff>
      <xdr:row>8</xdr:row>
      <xdr:rowOff>0</xdr:rowOff>
    </xdr:from>
    <xdr:to>
      <xdr:col>5</xdr:col>
      <xdr:colOff>809625</xdr:colOff>
      <xdr:row>8</xdr:row>
      <xdr:rowOff>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C446067-C271-4E62-8881-42612D8332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1419225"/>
          <a:ext cx="1238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2595C-6334-4501-86D2-0875D0BF0AF5}">
  <sheetPr>
    <pageSetUpPr fitToPage="1"/>
  </sheetPr>
  <dimension ref="D4:K29"/>
  <sheetViews>
    <sheetView topLeftCell="A19" workbookViewId="0">
      <selection activeCell="K15" sqref="K15"/>
    </sheetView>
  </sheetViews>
  <sheetFormatPr defaultRowHeight="15" x14ac:dyDescent="0.25"/>
  <cols>
    <col min="4" max="4" width="16.85546875" customWidth="1"/>
    <col min="5" max="5" width="7.28515625" customWidth="1"/>
    <col min="6" max="6" width="42.7109375" customWidth="1"/>
    <col min="7" max="7" width="7" customWidth="1"/>
    <col min="8" max="8" width="8" customWidth="1"/>
    <col min="9" max="9" width="10.7109375" bestFit="1" customWidth="1"/>
    <col min="10" max="10" width="10.85546875" customWidth="1"/>
    <col min="11" max="11" width="14" customWidth="1"/>
  </cols>
  <sheetData>
    <row r="4" spans="4:11" ht="15.75" thickBot="1" x14ac:dyDescent="0.3"/>
    <row r="5" spans="4:11" ht="18.75" x14ac:dyDescent="0.25">
      <c r="D5" s="86" t="s">
        <v>58</v>
      </c>
      <c r="E5" s="87"/>
      <c r="F5" s="87"/>
      <c r="G5" s="87"/>
      <c r="H5" s="87"/>
      <c r="I5" s="87"/>
      <c r="J5" s="87"/>
      <c r="K5" s="88"/>
    </row>
    <row r="6" spans="4:11" ht="15.75" x14ac:dyDescent="0.25">
      <c r="D6" s="1"/>
      <c r="E6" s="5" t="s">
        <v>0</v>
      </c>
      <c r="F6" s="3" t="s">
        <v>17</v>
      </c>
      <c r="G6" s="2"/>
      <c r="H6" s="2"/>
      <c r="I6" s="2"/>
      <c r="J6" s="2"/>
      <c r="K6" s="4"/>
    </row>
    <row r="7" spans="4:11" ht="15.75" x14ac:dyDescent="0.25">
      <c r="D7" s="1"/>
      <c r="E7" s="5" t="s">
        <v>1</v>
      </c>
      <c r="F7" s="5" t="s">
        <v>79</v>
      </c>
      <c r="G7" s="2"/>
      <c r="H7" s="2"/>
      <c r="I7" s="5" t="s">
        <v>48</v>
      </c>
      <c r="J7" s="2"/>
      <c r="K7" s="4"/>
    </row>
    <row r="8" spans="4:11" ht="15.75" x14ac:dyDescent="0.25">
      <c r="D8" s="1"/>
      <c r="E8" s="5" t="s">
        <v>2</v>
      </c>
      <c r="F8" s="3" t="s">
        <v>61</v>
      </c>
      <c r="G8" s="2"/>
      <c r="H8" s="2"/>
      <c r="I8" s="6"/>
      <c r="J8" s="7"/>
      <c r="K8" s="4"/>
    </row>
    <row r="9" spans="4:11" x14ac:dyDescent="0.25">
      <c r="D9" s="89" t="s">
        <v>3</v>
      </c>
      <c r="E9" s="90" t="s">
        <v>4</v>
      </c>
      <c r="F9" s="90" t="s">
        <v>5</v>
      </c>
      <c r="G9" s="90" t="s">
        <v>6</v>
      </c>
      <c r="H9" s="90" t="s">
        <v>7</v>
      </c>
      <c r="I9" s="91" t="s">
        <v>8</v>
      </c>
      <c r="J9" s="8" t="s">
        <v>9</v>
      </c>
      <c r="K9" s="9" t="s">
        <v>10</v>
      </c>
    </row>
    <row r="10" spans="4:11" x14ac:dyDescent="0.25">
      <c r="D10" s="89"/>
      <c r="E10" s="90"/>
      <c r="F10" s="90"/>
      <c r="G10" s="90"/>
      <c r="H10" s="90"/>
      <c r="I10" s="91"/>
      <c r="J10" s="8" t="s">
        <v>11</v>
      </c>
      <c r="K10" s="9" t="s">
        <v>12</v>
      </c>
    </row>
    <row r="11" spans="4:11" ht="15.75" x14ac:dyDescent="0.25">
      <c r="D11" s="10"/>
      <c r="E11" s="11" t="s">
        <v>13</v>
      </c>
      <c r="F11" s="12" t="s">
        <v>18</v>
      </c>
      <c r="G11" s="13"/>
      <c r="H11" s="14"/>
      <c r="I11" s="14"/>
      <c r="J11" s="14"/>
      <c r="K11" s="15"/>
    </row>
    <row r="12" spans="4:11" ht="60.75" customHeight="1" x14ac:dyDescent="0.25">
      <c r="D12" s="67">
        <v>43678</v>
      </c>
      <c r="E12" s="11" t="s">
        <v>15</v>
      </c>
      <c r="F12" s="66" t="s">
        <v>63</v>
      </c>
      <c r="G12" s="33" t="s">
        <v>16</v>
      </c>
      <c r="H12" s="79">
        <v>200</v>
      </c>
      <c r="I12" s="80">
        <v>84.9</v>
      </c>
      <c r="J12" s="80">
        <f>PRODUCT(I12*1.22)</f>
        <v>103.578</v>
      </c>
      <c r="K12" s="81">
        <f t="shared" ref="K12:K21" si="0">PRODUCT(J12*H12)</f>
        <v>20715.600000000002</v>
      </c>
    </row>
    <row r="13" spans="4:11" ht="60.75" customHeight="1" x14ac:dyDescent="0.25">
      <c r="D13" s="67">
        <v>34493</v>
      </c>
      <c r="E13" s="11" t="s">
        <v>21</v>
      </c>
      <c r="F13" s="16" t="s">
        <v>19</v>
      </c>
      <c r="G13" s="33" t="s">
        <v>20</v>
      </c>
      <c r="H13" s="34">
        <v>84</v>
      </c>
      <c r="I13" s="70">
        <v>547.51</v>
      </c>
      <c r="J13" s="71">
        <f>PRODUCT(I13*1.22)</f>
        <v>667.96219999999994</v>
      </c>
      <c r="K13" s="68">
        <f t="shared" si="0"/>
        <v>56108.824799999995</v>
      </c>
    </row>
    <row r="14" spans="4:11" ht="59.25" customHeight="1" x14ac:dyDescent="0.25">
      <c r="D14" s="73">
        <v>7155</v>
      </c>
      <c r="E14" s="11" t="s">
        <v>62</v>
      </c>
      <c r="F14" s="56" t="s">
        <v>22</v>
      </c>
      <c r="G14" s="57" t="s">
        <v>16</v>
      </c>
      <c r="H14" s="58">
        <v>560</v>
      </c>
      <c r="I14" s="72">
        <v>19.07</v>
      </c>
      <c r="J14" s="72">
        <f>PRODUCT(I14*1.22)</f>
        <v>23.2654</v>
      </c>
      <c r="K14" s="69">
        <f t="shared" si="0"/>
        <v>13028.624</v>
      </c>
    </row>
    <row r="15" spans="4:11" ht="15.75" customHeight="1" x14ac:dyDescent="0.25">
      <c r="D15" s="92" t="s">
        <v>49</v>
      </c>
      <c r="E15" s="93"/>
      <c r="F15" s="93"/>
      <c r="G15" s="93"/>
      <c r="H15" s="93"/>
      <c r="I15" s="93"/>
      <c r="J15" s="94"/>
      <c r="K15" s="77">
        <f>SUM(K12:K14)</f>
        <v>89853.04879999999</v>
      </c>
    </row>
    <row r="16" spans="4:11" ht="16.5" customHeight="1" x14ac:dyDescent="0.25">
      <c r="D16" s="73"/>
      <c r="E16" s="11" t="s">
        <v>72</v>
      </c>
      <c r="F16" s="76" t="s">
        <v>74</v>
      </c>
      <c r="G16" s="57"/>
      <c r="H16" s="58"/>
      <c r="I16" s="72"/>
      <c r="J16" s="72"/>
      <c r="K16" s="69"/>
    </row>
    <row r="17" spans="4:11" ht="46.5" customHeight="1" x14ac:dyDescent="0.25">
      <c r="D17" s="73" t="s">
        <v>70</v>
      </c>
      <c r="E17" s="11" t="s">
        <v>73</v>
      </c>
      <c r="F17" s="56" t="s">
        <v>69</v>
      </c>
      <c r="G17" s="57" t="s">
        <v>16</v>
      </c>
      <c r="H17" s="58">
        <v>500</v>
      </c>
      <c r="I17" s="72">
        <v>96.44</v>
      </c>
      <c r="J17" s="72">
        <f>PRODUCT(I17*1.22)</f>
        <v>117.65679999999999</v>
      </c>
      <c r="K17" s="69">
        <f>PRODUCT(J17*H17)</f>
        <v>58828.399999999994</v>
      </c>
    </row>
    <row r="18" spans="4:11" ht="16.5" customHeight="1" x14ac:dyDescent="0.25">
      <c r="D18" s="92" t="s">
        <v>49</v>
      </c>
      <c r="E18" s="93"/>
      <c r="F18" s="93"/>
      <c r="G18" s="93"/>
      <c r="H18" s="93"/>
      <c r="I18" s="93"/>
      <c r="J18" s="94"/>
      <c r="K18" s="78">
        <f>SUM(K17,0)</f>
        <v>58828.399999999994</v>
      </c>
    </row>
    <row r="19" spans="4:11" ht="16.5" customHeight="1" x14ac:dyDescent="0.25">
      <c r="D19" s="73"/>
      <c r="E19" s="11" t="s">
        <v>75</v>
      </c>
      <c r="F19" s="76" t="s">
        <v>76</v>
      </c>
      <c r="G19" s="57"/>
      <c r="H19" s="58"/>
      <c r="I19" s="72"/>
      <c r="J19" s="72"/>
      <c r="K19" s="69"/>
    </row>
    <row r="20" spans="4:11" ht="61.5" customHeight="1" x14ac:dyDescent="0.25">
      <c r="D20" s="73" t="s">
        <v>66</v>
      </c>
      <c r="E20" s="11" t="s">
        <v>77</v>
      </c>
      <c r="F20" s="56" t="s">
        <v>65</v>
      </c>
      <c r="G20" s="57" t="s">
        <v>64</v>
      </c>
      <c r="H20" s="58">
        <v>20</v>
      </c>
      <c r="I20" s="72">
        <v>461.82</v>
      </c>
      <c r="J20" s="72">
        <f>PRODUCT(I20*1.22)</f>
        <v>563.42039999999997</v>
      </c>
      <c r="K20" s="69">
        <f t="shared" si="0"/>
        <v>11268.407999999999</v>
      </c>
    </row>
    <row r="21" spans="4:11" ht="45" customHeight="1" x14ac:dyDescent="0.25">
      <c r="D21" s="67" t="s">
        <v>67</v>
      </c>
      <c r="E21" s="11" t="s">
        <v>78</v>
      </c>
      <c r="F21" s="16" t="s">
        <v>68</v>
      </c>
      <c r="G21" s="64" t="s">
        <v>64</v>
      </c>
      <c r="H21" s="65">
        <v>20</v>
      </c>
      <c r="I21" s="75">
        <v>272.45</v>
      </c>
      <c r="J21" s="75">
        <f>PRODUCT(I21*1.22)</f>
        <v>332.38899999999995</v>
      </c>
      <c r="K21" s="74">
        <f t="shared" si="0"/>
        <v>6647.7799999999988</v>
      </c>
    </row>
    <row r="22" spans="4:11" ht="16.5" customHeight="1" thickBot="1" x14ac:dyDescent="0.3">
      <c r="D22" s="95" t="s">
        <v>49</v>
      </c>
      <c r="E22" s="96"/>
      <c r="F22" s="96"/>
      <c r="G22" s="96"/>
      <c r="H22" s="96"/>
      <c r="I22" s="96"/>
      <c r="J22" s="97"/>
      <c r="K22" s="78">
        <f>SUM(K20:K21)</f>
        <v>17916.187999999998</v>
      </c>
    </row>
    <row r="23" spans="4:11" ht="15.75" thickBot="1" x14ac:dyDescent="0.3">
      <c r="D23" s="83" t="s">
        <v>49</v>
      </c>
      <c r="E23" s="84"/>
      <c r="F23" s="84"/>
      <c r="G23" s="84"/>
      <c r="H23" s="84"/>
      <c r="I23" s="84"/>
      <c r="J23" s="85"/>
      <c r="K23" s="82">
        <f>SUM(K15,K18,K22)</f>
        <v>166597.63679999998</v>
      </c>
    </row>
    <row r="25" spans="4:11" x14ac:dyDescent="0.25">
      <c r="H25" t="s">
        <v>71</v>
      </c>
    </row>
    <row r="27" spans="4:11" x14ac:dyDescent="0.25">
      <c r="E27" s="59"/>
      <c r="F27" s="59"/>
    </row>
    <row r="28" spans="4:11" x14ac:dyDescent="0.25">
      <c r="E28" s="60"/>
      <c r="F28" s="60" t="s">
        <v>57</v>
      </c>
    </row>
    <row r="29" spans="4:11" x14ac:dyDescent="0.25">
      <c r="E29" s="61"/>
      <c r="F29" s="60"/>
    </row>
  </sheetData>
  <mergeCells count="11">
    <mergeCell ref="D23:J23"/>
    <mergeCell ref="D5:K5"/>
    <mergeCell ref="D9:D10"/>
    <mergeCell ref="E9:E10"/>
    <mergeCell ref="F9:F10"/>
    <mergeCell ref="G9:G10"/>
    <mergeCell ref="H9:H10"/>
    <mergeCell ref="I9:I10"/>
    <mergeCell ref="D15:J15"/>
    <mergeCell ref="D18:J18"/>
    <mergeCell ref="D22:J22"/>
  </mergeCells>
  <phoneticPr fontId="20" type="noConversion"/>
  <pageMargins left="0.511811024" right="0.511811024" top="0.78740157499999996" bottom="0.78740157499999996" header="0.31496062000000002" footer="0.31496062000000002"/>
  <pageSetup paperSize="9" scale="7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1EC46-BC97-413F-8564-0B12F81B5E3F}">
  <dimension ref="C4:G30"/>
  <sheetViews>
    <sheetView workbookViewId="0">
      <selection activeCell="C32" sqref="C32"/>
    </sheetView>
  </sheetViews>
  <sheetFormatPr defaultRowHeight="15" x14ac:dyDescent="0.25"/>
  <cols>
    <col min="3" max="3" width="12.5703125" customWidth="1"/>
    <col min="4" max="4" width="26" customWidth="1"/>
    <col min="5" max="5" width="22" customWidth="1"/>
  </cols>
  <sheetData>
    <row r="4" spans="3:5" x14ac:dyDescent="0.25">
      <c r="C4" s="99" t="s">
        <v>59</v>
      </c>
      <c r="D4" s="100"/>
      <c r="E4" s="101"/>
    </row>
    <row r="5" spans="3:5" x14ac:dyDescent="0.25">
      <c r="C5" s="102" t="s">
        <v>23</v>
      </c>
      <c r="D5" s="103"/>
      <c r="E5" s="104"/>
    </row>
    <row r="6" spans="3:5" x14ac:dyDescent="0.25">
      <c r="C6" s="17" t="s">
        <v>4</v>
      </c>
      <c r="D6" s="18" t="s">
        <v>24</v>
      </c>
      <c r="E6" s="18" t="s">
        <v>25</v>
      </c>
    </row>
    <row r="7" spans="3:5" x14ac:dyDescent="0.25">
      <c r="C7" s="19" t="s">
        <v>26</v>
      </c>
      <c r="D7" s="20" t="s">
        <v>27</v>
      </c>
      <c r="E7" s="21">
        <v>4.0099999999999997E-2</v>
      </c>
    </row>
    <row r="8" spans="3:5" x14ac:dyDescent="0.25">
      <c r="C8" s="19" t="s">
        <v>28</v>
      </c>
      <c r="D8" s="20" t="s">
        <v>29</v>
      </c>
      <c r="E8" s="21">
        <v>4.0000000000000001E-3</v>
      </c>
    </row>
    <row r="9" spans="3:5" x14ac:dyDescent="0.25">
      <c r="C9" s="19" t="s">
        <v>30</v>
      </c>
      <c r="D9" s="20" t="s">
        <v>31</v>
      </c>
      <c r="E9" s="21">
        <v>5.5999999999999999E-3</v>
      </c>
    </row>
    <row r="10" spans="3:5" x14ac:dyDescent="0.25">
      <c r="C10" s="19" t="s">
        <v>32</v>
      </c>
      <c r="D10" s="20" t="s">
        <v>33</v>
      </c>
      <c r="E10" s="21">
        <v>1.11E-2</v>
      </c>
    </row>
    <row r="11" spans="3:5" x14ac:dyDescent="0.25">
      <c r="C11" s="19" t="s">
        <v>34</v>
      </c>
      <c r="D11" s="20" t="s">
        <v>35</v>
      </c>
      <c r="E11" s="21">
        <v>7.2999999999999995E-2</v>
      </c>
    </row>
    <row r="12" spans="3:5" x14ac:dyDescent="0.25">
      <c r="C12" s="19" t="s">
        <v>36</v>
      </c>
      <c r="D12" s="20" t="s">
        <v>37</v>
      </c>
      <c r="E12" s="21">
        <v>3.6499999999999998E-2</v>
      </c>
    </row>
    <row r="13" spans="3:5" x14ac:dyDescent="0.25">
      <c r="C13" s="19" t="s">
        <v>38</v>
      </c>
      <c r="D13" s="20" t="s">
        <v>39</v>
      </c>
      <c r="E13" s="21">
        <v>0.03</v>
      </c>
    </row>
    <row r="14" spans="3:5" x14ac:dyDescent="0.25">
      <c r="C14" s="22" t="s">
        <v>40</v>
      </c>
      <c r="D14" s="23" t="s">
        <v>41</v>
      </c>
      <c r="E14" s="24">
        <v>0</v>
      </c>
    </row>
    <row r="15" spans="3:5" x14ac:dyDescent="0.25">
      <c r="C15" s="25"/>
      <c r="D15" s="26"/>
      <c r="E15" s="26"/>
    </row>
    <row r="16" spans="3:5" x14ac:dyDescent="0.25">
      <c r="C16" s="25"/>
      <c r="D16" s="27" t="s">
        <v>42</v>
      </c>
      <c r="E16" s="28">
        <f>((1+E7+E8+E9)*(1+E10)*(1+E11))/(1-E12-E13-E14)-1</f>
        <v>0.21995751677557607</v>
      </c>
    </row>
    <row r="17" spans="3:7" x14ac:dyDescent="0.25">
      <c r="C17" s="29"/>
      <c r="D17" s="29"/>
      <c r="E17" s="30"/>
    </row>
    <row r="18" spans="3:7" x14ac:dyDescent="0.25">
      <c r="C18" s="29"/>
      <c r="D18" s="29"/>
      <c r="E18" s="29"/>
    </row>
    <row r="19" spans="3:7" x14ac:dyDescent="0.25">
      <c r="C19" s="29"/>
      <c r="D19" s="29"/>
      <c r="E19" s="29"/>
    </row>
    <row r="20" spans="3:7" x14ac:dyDescent="0.25">
      <c r="C20" s="105" t="s">
        <v>43</v>
      </c>
      <c r="D20" s="106"/>
      <c r="E20" s="106"/>
    </row>
    <row r="21" spans="3:7" x14ac:dyDescent="0.25">
      <c r="C21" s="29"/>
      <c r="D21" s="29"/>
      <c r="E21" s="29"/>
    </row>
    <row r="22" spans="3:7" x14ac:dyDescent="0.25">
      <c r="C22" s="29"/>
      <c r="D22" s="31" t="s">
        <v>44</v>
      </c>
      <c r="E22" s="107">
        <v>-1</v>
      </c>
    </row>
    <row r="23" spans="3:7" x14ac:dyDescent="0.25">
      <c r="C23" s="29"/>
      <c r="D23" s="31" t="s">
        <v>45</v>
      </c>
      <c r="E23" s="106"/>
    </row>
    <row r="26" spans="3:7" x14ac:dyDescent="0.25">
      <c r="E26" s="108"/>
      <c r="F26" s="108"/>
      <c r="G26" s="108"/>
    </row>
    <row r="27" spans="3:7" ht="15.75" thickBot="1" x14ac:dyDescent="0.3">
      <c r="E27" s="109"/>
      <c r="F27" s="109"/>
      <c r="G27" s="109"/>
    </row>
    <row r="28" spans="3:7" x14ac:dyDescent="0.25">
      <c r="E28" s="110" t="s">
        <v>46</v>
      </c>
      <c r="F28" s="110"/>
      <c r="G28" s="110"/>
    </row>
    <row r="29" spans="3:7" ht="15.75" thickBot="1" x14ac:dyDescent="0.3">
      <c r="E29" s="98" t="s">
        <v>47</v>
      </c>
      <c r="F29" s="98"/>
      <c r="G29" s="98"/>
    </row>
    <row r="30" spans="3:7" ht="15.75" thickTop="1" x14ac:dyDescent="0.25"/>
  </sheetData>
  <mergeCells count="7">
    <mergeCell ref="E29:G29"/>
    <mergeCell ref="C4:E4"/>
    <mergeCell ref="C5:E5"/>
    <mergeCell ref="C20:E20"/>
    <mergeCell ref="E22:E23"/>
    <mergeCell ref="E26:G27"/>
    <mergeCell ref="E28:G2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49C4D-F133-4702-B749-DD585456EFD2}">
  <sheetPr>
    <pageSetUpPr fitToPage="1"/>
  </sheetPr>
  <dimension ref="E4:J22"/>
  <sheetViews>
    <sheetView tabSelected="1" topLeftCell="A4" workbookViewId="0">
      <selection activeCell="K25" sqref="K25"/>
    </sheetView>
  </sheetViews>
  <sheetFormatPr defaultRowHeight="15" x14ac:dyDescent="0.25"/>
  <cols>
    <col min="5" max="5" width="8.85546875" customWidth="1"/>
    <col min="6" max="6" width="26.85546875" customWidth="1"/>
    <col min="7" max="7" width="18.28515625" customWidth="1"/>
    <col min="8" max="8" width="13.85546875" customWidth="1"/>
    <col min="9" max="9" width="10.28515625" bestFit="1" customWidth="1"/>
    <col min="10" max="10" width="11" customWidth="1"/>
  </cols>
  <sheetData>
    <row r="4" spans="5:10" ht="15.75" thickBot="1" x14ac:dyDescent="0.3"/>
    <row r="5" spans="5:10" x14ac:dyDescent="0.25">
      <c r="E5" s="112" t="s">
        <v>50</v>
      </c>
      <c r="F5" s="113"/>
      <c r="G5" s="113"/>
      <c r="H5" s="113"/>
      <c r="I5" s="113"/>
      <c r="J5" s="114"/>
    </row>
    <row r="6" spans="5:10" x14ac:dyDescent="0.25">
      <c r="E6" s="115"/>
      <c r="F6" s="116"/>
      <c r="G6" s="116"/>
      <c r="H6" s="116"/>
      <c r="I6" s="116"/>
      <c r="J6" s="117"/>
    </row>
    <row r="7" spans="5:10" ht="15.75" thickBot="1" x14ac:dyDescent="0.3">
      <c r="E7" s="115"/>
      <c r="F7" s="116"/>
      <c r="G7" s="116"/>
      <c r="H7" s="116"/>
      <c r="I7" s="116"/>
      <c r="J7" s="117"/>
    </row>
    <row r="8" spans="5:10" ht="15.75" thickBot="1" x14ac:dyDescent="0.3">
      <c r="E8" s="118" t="s">
        <v>56</v>
      </c>
      <c r="F8" s="119"/>
      <c r="G8" s="119"/>
      <c r="H8" s="119"/>
      <c r="I8" s="119"/>
      <c r="J8" s="120"/>
    </row>
    <row r="9" spans="5:10" ht="15.75" thickBot="1" x14ac:dyDescent="0.3">
      <c r="E9" s="118" t="s">
        <v>80</v>
      </c>
      <c r="F9" s="119"/>
      <c r="G9" s="119"/>
      <c r="H9" s="119"/>
      <c r="I9" s="119"/>
      <c r="J9" s="120"/>
    </row>
    <row r="10" spans="5:10" ht="15.75" thickBot="1" x14ac:dyDescent="0.3">
      <c r="E10" s="118" t="s">
        <v>51</v>
      </c>
      <c r="F10" s="119"/>
      <c r="G10" s="119"/>
      <c r="H10" s="119"/>
      <c r="I10" s="119"/>
      <c r="J10" s="120"/>
    </row>
    <row r="11" spans="5:10" ht="16.5" thickBot="1" x14ac:dyDescent="0.3">
      <c r="E11" s="121" t="s">
        <v>60</v>
      </c>
      <c r="F11" s="122"/>
      <c r="G11" s="122"/>
      <c r="H11" s="122"/>
      <c r="I11" s="122"/>
      <c r="J11" s="123"/>
    </row>
    <row r="12" spans="5:10" ht="15.75" thickBot="1" x14ac:dyDescent="0.3">
      <c r="E12" s="35" t="s">
        <v>4</v>
      </c>
      <c r="F12" s="36" t="s">
        <v>52</v>
      </c>
      <c r="G12" s="37" t="s">
        <v>53</v>
      </c>
      <c r="H12" s="36" t="s">
        <v>54</v>
      </c>
      <c r="I12" s="36">
        <v>1</v>
      </c>
      <c r="J12" s="38">
        <v>2</v>
      </c>
    </row>
    <row r="13" spans="5:10" x14ac:dyDescent="0.25">
      <c r="E13" s="39"/>
      <c r="F13" s="40"/>
      <c r="G13" s="41"/>
      <c r="H13" s="42"/>
      <c r="I13" s="42"/>
      <c r="J13" s="43"/>
    </row>
    <row r="14" spans="5:10" x14ac:dyDescent="0.25">
      <c r="E14" s="44">
        <v>1</v>
      </c>
      <c r="F14" s="45" t="s">
        <v>14</v>
      </c>
      <c r="G14" s="32"/>
      <c r="H14" s="63" t="e">
        <f>G14/G18</f>
        <v>#DIV/0!</v>
      </c>
      <c r="I14" s="48">
        <v>0.5</v>
      </c>
      <c r="J14" s="62">
        <v>0.5</v>
      </c>
    </row>
    <row r="15" spans="5:10" x14ac:dyDescent="0.25">
      <c r="E15" s="44">
        <v>2</v>
      </c>
      <c r="F15" s="45" t="s">
        <v>74</v>
      </c>
      <c r="G15" s="32"/>
      <c r="H15" s="63" t="e">
        <f>G15/G18</f>
        <v>#DIV/0!</v>
      </c>
      <c r="I15" s="48">
        <v>0.5</v>
      </c>
      <c r="J15" s="62">
        <v>0.5</v>
      </c>
    </row>
    <row r="16" spans="5:10" x14ac:dyDescent="0.25">
      <c r="E16" s="44">
        <v>3</v>
      </c>
      <c r="F16" s="45" t="s">
        <v>76</v>
      </c>
      <c r="G16" s="32"/>
      <c r="H16" s="63" t="e">
        <f>G16/G18</f>
        <v>#DIV/0!</v>
      </c>
      <c r="I16" s="48">
        <v>0.5</v>
      </c>
      <c r="J16" s="62">
        <v>0.5</v>
      </c>
    </row>
    <row r="17" spans="5:10" ht="15.75" thickBot="1" x14ac:dyDescent="0.3">
      <c r="E17" s="44"/>
      <c r="F17" s="49"/>
      <c r="G17" s="46"/>
      <c r="H17" s="47"/>
      <c r="I17" s="50"/>
      <c r="J17" s="51"/>
    </row>
    <row r="18" spans="5:10" ht="15.75" thickBot="1" x14ac:dyDescent="0.3">
      <c r="E18" s="124" t="s">
        <v>55</v>
      </c>
      <c r="F18" s="125"/>
      <c r="G18" s="52">
        <f>SUM(G14:G16)</f>
        <v>0</v>
      </c>
      <c r="H18" s="53" t="e">
        <f>SUM(H14:H16)</f>
        <v>#DIV/0!</v>
      </c>
      <c r="I18" s="54">
        <f>PRODUCT(G14*I14+G15*I15+G16*I16)</f>
        <v>0</v>
      </c>
      <c r="J18" s="55">
        <f>PRODUCT(J14,G18)</f>
        <v>0</v>
      </c>
    </row>
    <row r="22" spans="5:10" x14ac:dyDescent="0.25">
      <c r="H22" s="111"/>
      <c r="I22" s="111"/>
    </row>
  </sheetData>
  <mergeCells count="7">
    <mergeCell ref="H22:I22"/>
    <mergeCell ref="E5:J7"/>
    <mergeCell ref="E8:J8"/>
    <mergeCell ref="E9:J9"/>
    <mergeCell ref="E10:J10"/>
    <mergeCell ref="E11:J11"/>
    <mergeCell ref="E18:F18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PO</vt:lpstr>
      <vt:lpstr>BDI</vt:lpstr>
      <vt:lpstr>CRONOGRAMA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Natan</dc:creator>
  <cp:lastModifiedBy>Usuario</cp:lastModifiedBy>
  <cp:lastPrinted>2025-10-13T12:29:16Z</cp:lastPrinted>
  <dcterms:created xsi:type="dcterms:W3CDTF">2025-06-16T11:15:12Z</dcterms:created>
  <dcterms:modified xsi:type="dcterms:W3CDTF">2025-10-17T12:46:58Z</dcterms:modified>
</cp:coreProperties>
</file>